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defaultThemeVersion="166925"/>
  <mc:AlternateContent xmlns:mc="http://schemas.openxmlformats.org/markup-compatibility/2006">
    <mc:Choice Requires="x15">
      <x15ac:absPath xmlns:x15ac="http://schemas.microsoft.com/office/spreadsheetml/2010/11/ac" url="H:\PUBLIC\Sustainability\DOE RACER\Brett\Critical Infratsructure Team\Site Selection\Site Evalutaion Rubric\"/>
    </mc:Choice>
  </mc:AlternateContent>
  <xr:revisionPtr revIDLastSave="0" documentId="13_ncr:1_{83060B9A-140E-4893-906B-60871DFEDA55}" xr6:coauthVersionLast="36" xr6:coauthVersionMax="36" xr10:uidLastSave="{00000000-0000-0000-0000-000000000000}"/>
  <bookViews>
    <workbookView xWindow="0" yWindow="0" windowWidth="28800" windowHeight="11630" xr2:uid="{92390B7A-7F1A-4749-A78D-9B2E35668344}"/>
  </bookViews>
  <sheets>
    <sheet name="Scoring" sheetId="1" r:id="rId1"/>
    <sheet name="Definitions" sheetId="13" r:id="rId2"/>
    <sheet name="Site Rubric Example"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1" l="1"/>
  <c r="E2" i="1"/>
  <c r="J2" i="1"/>
  <c r="K2" i="1"/>
  <c r="L2" i="1" l="1"/>
  <c r="M2" i="1" s="1"/>
  <c r="O2" i="1"/>
  <c r="P2" i="1" s="1"/>
  <c r="I7" i="2" l="1"/>
  <c r="I9" i="2"/>
  <c r="I11" i="2"/>
  <c r="I13" i="2"/>
  <c r="I15" i="2"/>
  <c r="I17" i="2"/>
  <c r="I19" i="2"/>
  <c r="I21" i="2"/>
  <c r="I23" i="2"/>
  <c r="I26" i="2"/>
  <c r="I28" i="2"/>
  <c r="I30" i="2"/>
  <c r="I32" i="2"/>
  <c r="I34" i="2"/>
  <c r="I36" i="2"/>
  <c r="I39" i="2"/>
  <c r="I41" i="2"/>
  <c r="I43" i="2"/>
  <c r="I45" i="2"/>
  <c r="I47" i="2"/>
  <c r="I2" i="2" l="1"/>
</calcChain>
</file>

<file path=xl/sharedStrings.xml><?xml version="1.0" encoding="utf-8"?>
<sst xmlns="http://schemas.openxmlformats.org/spreadsheetml/2006/main" count="179" uniqueCount="176">
  <si>
    <t>% of Load Capability (x2)</t>
  </si>
  <si>
    <t>&lt; 70% capacity</t>
  </si>
  <si>
    <t>70%-79% capacity</t>
  </si>
  <si>
    <t>80%-89% capacity</t>
  </si>
  <si>
    <t>90%-100% capacity</t>
  </si>
  <si>
    <t>100-120% capacity</t>
  </si>
  <si>
    <t>Accessibility</t>
  </si>
  <si>
    <t>No access</t>
  </si>
  <si>
    <t>Access with no heavy equipent</t>
  </si>
  <si>
    <t>Heavy equipment access only</t>
  </si>
  <si>
    <t>Heavy equipment/exterior access</t>
  </si>
  <si>
    <t>Heavy equipment/Internal Access</t>
  </si>
  <si>
    <t>Rooftop Obsrtuctions (x1.5)</t>
  </si>
  <si>
    <t>no space</t>
  </si>
  <si>
    <t>5+obstructions</t>
  </si>
  <si>
    <t>3-4 obstructions</t>
  </si>
  <si>
    <t>1-2 Obstructions</t>
  </si>
  <si>
    <t>No Obstructions</t>
  </si>
  <si>
    <t>Structural Feasability (x1.5)</t>
  </si>
  <si>
    <t>Complete Overhaul</t>
  </si>
  <si>
    <t>Structural Repairs</t>
  </si>
  <si>
    <t>Roof Replacement</t>
  </si>
  <si>
    <t>Roof good but need conduit</t>
  </si>
  <si>
    <t>Solar Ready</t>
  </si>
  <si>
    <t>Roof Pitch</t>
  </si>
  <si>
    <t>Flat Roof</t>
  </si>
  <si>
    <t>3-12 Pitch</t>
  </si>
  <si>
    <t>4-12 Pitch</t>
  </si>
  <si>
    <t>5-12 Pitch</t>
  </si>
  <si>
    <t>&gt; 6-12 Pitch</t>
  </si>
  <si>
    <t>Complete the section below if the site is occupied by a structure</t>
  </si>
  <si>
    <t>Solar System Size (x1.5)</t>
  </si>
  <si>
    <t>&lt; 100 Kw System</t>
  </si>
  <si>
    <t>100 Kw - 250 Kw System</t>
  </si>
  <si>
    <t>250 Kw - 500 Kw System</t>
  </si>
  <si>
    <t>500 Kw - 1 MW System</t>
  </si>
  <si>
    <t>&gt; 1 MW System</t>
  </si>
  <si>
    <t>Accessibility (x1.5)</t>
  </si>
  <si>
    <t>Access to site must be built (-1 pt)</t>
  </si>
  <si>
    <t>1 small/dirt vehicle entrance</t>
  </si>
  <si>
    <t>2 small/dirt hevicle entrances</t>
  </si>
  <si>
    <t>1 Entry Point For heavy equipment</t>
  </si>
  <si>
    <t>2 Entry Points for heavy equipment</t>
  </si>
  <si>
    <t>Foliage</t>
  </si>
  <si>
    <t>Heavily Wooded (-1)</t>
  </si>
  <si>
    <t>Mature Trees (0 pts)</t>
  </si>
  <si>
    <t>Saplings Only (2 pts)</t>
  </si>
  <si>
    <t>Brush (3 pts)</t>
  </si>
  <si>
    <t>No Trees</t>
  </si>
  <si>
    <t>Wetlands</t>
  </si>
  <si>
    <t>&gt; 50% of site (-3 pts)</t>
  </si>
  <si>
    <t>25%-50% of site (-1 pts)</t>
  </si>
  <si>
    <t>&lt; 25% of site (0 pts)</t>
  </si>
  <si>
    <t>Site Adjacent (2.5 pts)</t>
  </si>
  <si>
    <t>None in area</t>
  </si>
  <si>
    <t>Soils (majority of site)</t>
  </si>
  <si>
    <t xml:space="preserve">Bedrock </t>
  </si>
  <si>
    <t>Silty/Clay</t>
  </si>
  <si>
    <t>Sandy/Loam</t>
  </si>
  <si>
    <t xml:space="preserve">Average Slope </t>
  </si>
  <si>
    <t>&gt; 15% (-2 pts)</t>
  </si>
  <si>
    <t>10%-15% (0 pts)</t>
  </si>
  <si>
    <t>6%-10% (1 pt)</t>
  </si>
  <si>
    <t>2%-6% (3 pts)</t>
  </si>
  <si>
    <t>0%-2%</t>
  </si>
  <si>
    <t>Complete the section below if the site is vacant</t>
  </si>
  <si>
    <t>Orientation</t>
  </si>
  <si>
    <t>North</t>
  </si>
  <si>
    <t>East</t>
  </si>
  <si>
    <t xml:space="preserve">West </t>
  </si>
  <si>
    <t>SW or SE</t>
  </si>
  <si>
    <t>South</t>
  </si>
  <si>
    <t>IRA Funding (x2)</t>
  </si>
  <si>
    <t>30% Rebate Possible</t>
  </si>
  <si>
    <t>40% Rebate Possible</t>
  </si>
  <si>
    <t>50% Rebate Possible</t>
  </si>
  <si>
    <t>60% Rebate Possible</t>
  </si>
  <si>
    <t>70% Rebate Possible</t>
  </si>
  <si>
    <t>Service Disruption/resilience (x2)</t>
  </si>
  <si>
    <t>No CI resiliency created</t>
  </si>
  <si>
    <t>Community Shelter/Hub</t>
  </si>
  <si>
    <t>Critical Infrastructure</t>
  </si>
  <si>
    <t>Brownfield Work Needed</t>
  </si>
  <si>
    <t>Unknown</t>
  </si>
  <si>
    <t>Phase I</t>
  </si>
  <si>
    <t>HazMat Survey/Phase II</t>
  </si>
  <si>
    <t>RAP/CCP Completed</t>
  </si>
  <si>
    <t>None Needed/NAD</t>
  </si>
  <si>
    <t>Zoning</t>
  </si>
  <si>
    <t>Within Floodzone/Shoreland (-2 pts)</t>
  </si>
  <si>
    <t>Not Permitted (0 pts)</t>
  </si>
  <si>
    <t>Potential Zoning Change (1 pt)</t>
  </si>
  <si>
    <t>Conditional Use (3 pts)</t>
  </si>
  <si>
    <t>Permitted/Accesory Use</t>
  </si>
  <si>
    <t>Green Categories must be scored on every site. Only score the Yellow categories if the site is vacant or the Blue section if the site is occupied. the Yellow and Blue sections should never be completed for the same site</t>
  </si>
  <si>
    <t>SAIFI Score (x1.5)</t>
  </si>
  <si>
    <t>0.01-0.66</t>
  </si>
  <si>
    <t>0.67-1.33</t>
  </si>
  <si>
    <t>1.34-1.99</t>
  </si>
  <si>
    <t>2.00+</t>
  </si>
  <si>
    <t>SAIDI Score (x1.5)</t>
  </si>
  <si>
    <t>0-50</t>
  </si>
  <si>
    <t>51-100</t>
  </si>
  <si>
    <t>101-150</t>
  </si>
  <si>
    <t>151-200</t>
  </si>
  <si>
    <t>200+</t>
  </si>
  <si>
    <t>Grid Accesibility (x2)</t>
  </si>
  <si>
    <t xml:space="preserve">Mark an "x" in the box under the corresponding description of the property in each category. Only mark one "x"  per category to ensure proper property score. Sheet will automatically populate score. </t>
  </si>
  <si>
    <t>No Grid Access</t>
  </si>
  <si>
    <t>Line extension &amp; Transformer</t>
  </si>
  <si>
    <t>Line Extension</t>
  </si>
  <si>
    <t>Transformer upgrade/install</t>
  </si>
  <si>
    <t>Grid Access</t>
  </si>
  <si>
    <t>Instructions</t>
  </si>
  <si>
    <t>Ownership</t>
  </si>
  <si>
    <t>Conservation</t>
  </si>
  <si>
    <t>Private</t>
  </si>
  <si>
    <t>Available/For Sale</t>
  </si>
  <si>
    <t>Tax Forfeit</t>
  </si>
  <si>
    <t>City Owned</t>
  </si>
  <si>
    <t>Complete this section for every site evaluated</t>
  </si>
  <si>
    <t>Category Score</t>
  </si>
  <si>
    <t>1 Point (or as noted)</t>
  </si>
  <si>
    <t>2 Points (or as noted)</t>
  </si>
  <si>
    <t>3 Points (or as noted)</t>
  </si>
  <si>
    <t>4 Points (or as noted)</t>
  </si>
  <si>
    <t>5 Points (or as noted)</t>
  </si>
  <si>
    <t>Category (multiplier)</t>
  </si>
  <si>
    <t>Maximum Possible</t>
  </si>
  <si>
    <t>Property Score</t>
  </si>
  <si>
    <t>Array Size Kw (DC)</t>
  </si>
  <si>
    <t>PID(s)</t>
  </si>
  <si>
    <t>Property Address</t>
  </si>
  <si>
    <t>Site Use/Name</t>
  </si>
  <si>
    <t>Address</t>
  </si>
  <si>
    <t>Potential Annual Savings</t>
  </si>
  <si>
    <t>Savings per Kw</t>
  </si>
  <si>
    <t>20YR REVENUE/KW</t>
  </si>
  <si>
    <t>Notes</t>
  </si>
  <si>
    <t>kWh Annually</t>
  </si>
  <si>
    <t>kWh Calculated</t>
  </si>
  <si>
    <t>Annual Electric Cost</t>
  </si>
  <si>
    <t>PV Calc array Size/Kw</t>
  </si>
  <si>
    <t>% of Load</t>
  </si>
  <si>
    <t>Estimated Cost ($3.13/W)</t>
  </si>
  <si>
    <t>20yr Array Revenue</t>
  </si>
  <si>
    <t>Possible IRA Rebate</t>
  </si>
  <si>
    <t>Rebate Amount</t>
  </si>
  <si>
    <t>Simple Payback (yrs)</t>
  </si>
  <si>
    <t>123 Example Street</t>
  </si>
  <si>
    <t>Uknown City Asset</t>
  </si>
  <si>
    <t>Roof mounted devices such as vents or rooftop HVAC units that would impede solar installation</t>
  </si>
  <si>
    <t>Rooftop Obstructions</t>
  </si>
  <si>
    <t>Indepth information on what credits are stackable and their requirments can be found here: https://www.cleanegroup.org/publication/investment-tax-credit-fact-sheets-bonus-credit-program/</t>
  </si>
  <si>
    <t>IRA</t>
  </si>
  <si>
    <t>Is the site squarely facing the direction and not impeded by slopes or shading obstructions (i.e. Hills, Buildings, etc.) and will the solar array fit squarely on the site</t>
  </si>
  <si>
    <t xml:space="preserve">Information regarding soils can be found here:  https://websoilsurvey.nrcs.usda.gov/app/WebSoilSurvey.aspx </t>
  </si>
  <si>
    <t xml:space="preserve">Soil </t>
  </si>
  <si>
    <t>while reviwing zoning, ensure compliance with specific overlays such as floodzones and shoreland setbacks</t>
  </si>
  <si>
    <t xml:space="preserve">Information and tables needed to determine allowed zoning can be found here: https://duluthmn.gov/media/15528/50-19-use-table.pdf </t>
  </si>
  <si>
    <t xml:space="preserve">The ease of which one can access the site with heavy equipment for installation, maintenance, etc.; take into account slope, approach, and condition of the roads </t>
  </si>
  <si>
    <t>Accesbility</t>
  </si>
  <si>
    <t>The rise (elavtion) on a site divided by the run (length)</t>
  </si>
  <si>
    <t>Slope</t>
  </si>
  <si>
    <t>System Average Interruption Frequency Index. It is the number of non-momentary electric interruptions, per year, the average customer experienced.</t>
  </si>
  <si>
    <t>SAIFI</t>
  </si>
  <si>
    <t>System Average Interruption Duration Index. It is the minutes of non-momentary electric interruptions, per year, the average customer experienced.</t>
  </si>
  <si>
    <t>SAIDI</t>
  </si>
  <si>
    <t>City owned assets that are vital to providing service to the community (i.e. - pump station, street lamps, water reservior, Fire Hall, etc.)</t>
  </si>
  <si>
    <t>Critical Infrastructure (CI)</t>
  </si>
  <si>
    <t>Hazardous Material Survey, Response Action Plan (RAP), and Construction Contingency Plan (CCP) are certified documents for brownfield sites that denote what remediation work needs to be completed</t>
  </si>
  <si>
    <t>HazMat Survey/RAP/CCP</t>
  </si>
  <si>
    <t>Determination letter from the MPCA or EPA stating that the property owner is not associated with any contamination found on site</t>
  </si>
  <si>
    <t>No Association Determination (NAD)</t>
  </si>
  <si>
    <t>Calculations</t>
  </si>
  <si>
    <t xml:space="preserve">Array size and potential kWh for array were determined by using PV Watts Calculator developed by NREL: https://pvwatts.nrel.gov/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</si>
</sst>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_(* #,##0_);_(* \(#,##0\);_(* &quot;-&quot;??_);_(@_)"/>
    <numFmt numFmtId="165" formatCode="0.0"/>
  </numFmts>
  <fonts count="3" x14ac:knownFonts="1">
    <font>
      <sz val="11"/>
      <color theme="1"/>
      <name val="Calibri"/>
      <family val="2"/>
      <scheme val="minor"/>
    </font>
    <font>
      <sz val="11"/>
      <color theme="1"/>
      <name val="Calibri"/>
      <family val="2"/>
      <scheme val="minor"/>
    </font>
    <font>
      <b/>
      <sz val="11"/>
      <color theme="1"/>
      <name val="Calibri"/>
      <family val="2"/>
      <scheme val="minor"/>
    </font>
  </fonts>
  <fills count="11">
    <fill>
      <patternFill patternType="none"/>
    </fill>
    <fill>
      <patternFill patternType="gray125"/>
    </fill>
    <fill>
      <patternFill patternType="solid">
        <fgColor theme="1"/>
        <bgColor indexed="64"/>
      </patternFill>
    </fill>
    <fill>
      <patternFill patternType="solid">
        <fgColor theme="4" tint="0.59999389629810485"/>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rgb="FF00B050"/>
        <bgColor indexed="64"/>
      </patternFill>
    </fill>
    <fill>
      <patternFill patternType="solid">
        <fgColor theme="8" tint="0.59999389629810485"/>
        <bgColor indexed="64"/>
      </patternFill>
    </fill>
    <fill>
      <patternFill patternType="solid">
        <fgColor theme="2" tint="-0.249977111117893"/>
        <bgColor indexed="64"/>
      </patternFill>
    </fill>
  </fills>
  <borders count="2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diagonal/>
    </border>
    <border>
      <left/>
      <right style="thin">
        <color rgb="FF000000"/>
      </right>
      <top/>
      <bottom style="thin">
        <color indexed="64"/>
      </bottom>
      <diagonal/>
    </border>
    <border>
      <left/>
      <right/>
      <top/>
      <bottom style="thin">
        <color indexed="64"/>
      </bottom>
      <diagonal/>
    </border>
    <border>
      <left style="thin">
        <color rgb="FF000000"/>
      </left>
      <right/>
      <top/>
      <bottom style="thin">
        <color indexed="64"/>
      </bottom>
      <diagonal/>
    </border>
    <border>
      <left style="thin">
        <color rgb="FF000000"/>
      </left>
      <right style="thin">
        <color rgb="FF000000"/>
      </right>
      <top/>
      <bottom style="thin">
        <color rgb="FF000000"/>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diagonal/>
    </border>
    <border>
      <left style="thin">
        <color indexed="64"/>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88">
    <xf numFmtId="0" fontId="0" fillId="0" borderId="0" xfId="0"/>
    <xf numFmtId="0" fontId="0" fillId="0" borderId="1" xfId="0" applyBorder="1"/>
    <xf numFmtId="0" fontId="0" fillId="2" borderId="0" xfId="0" applyFill="1"/>
    <xf numFmtId="0" fontId="0" fillId="0" borderId="2" xfId="0" applyBorder="1" applyAlignment="1" applyProtection="1">
      <alignment horizontal="center"/>
      <protection locked="0"/>
    </xf>
    <xf numFmtId="0" fontId="0" fillId="3" borderId="2" xfId="0" applyFill="1" applyBorder="1"/>
    <xf numFmtId="0" fontId="0" fillId="0" borderId="0" xfId="0" applyBorder="1"/>
    <xf numFmtId="0" fontId="0" fillId="4" borderId="2" xfId="0" applyFill="1" applyBorder="1" applyAlignment="1">
      <alignment horizontal="center"/>
    </xf>
    <xf numFmtId="0" fontId="0" fillId="0" borderId="2" xfId="0" applyBorder="1"/>
    <xf numFmtId="0" fontId="0" fillId="3" borderId="2" xfId="0" applyFill="1" applyBorder="1" applyAlignment="1">
      <alignment wrapText="1"/>
    </xf>
    <xf numFmtId="0" fontId="0" fillId="0" borderId="2" xfId="0" applyBorder="1" applyAlignment="1" applyProtection="1">
      <alignment horizontal="center"/>
    </xf>
    <xf numFmtId="0" fontId="0" fillId="4" borderId="3" xfId="0" applyFill="1" applyBorder="1" applyAlignment="1">
      <alignment horizontal="center"/>
    </xf>
    <xf numFmtId="0" fontId="0" fillId="0" borderId="3" xfId="0" applyBorder="1"/>
    <xf numFmtId="0" fontId="0" fillId="0" borderId="7" xfId="0" applyBorder="1" applyAlignment="1" applyProtection="1">
      <alignment horizontal="center"/>
      <protection locked="0"/>
    </xf>
    <xf numFmtId="0" fontId="0" fillId="5" borderId="7" xfId="0" applyFill="1" applyBorder="1"/>
    <xf numFmtId="0" fontId="0" fillId="0" borderId="3" xfId="0" applyBorder="1" applyAlignment="1" applyProtection="1">
      <alignment horizontal="center"/>
      <protection locked="0"/>
    </xf>
    <xf numFmtId="0" fontId="0" fillId="5" borderId="2" xfId="0" applyFill="1" applyBorder="1"/>
    <xf numFmtId="0" fontId="0" fillId="4" borderId="8" xfId="0" applyFill="1" applyBorder="1" applyAlignment="1">
      <alignment horizontal="center"/>
    </xf>
    <xf numFmtId="0" fontId="0" fillId="5" borderId="2" xfId="0" applyFill="1" applyBorder="1" applyAlignment="1">
      <alignment wrapText="1"/>
    </xf>
    <xf numFmtId="9" fontId="0" fillId="4" borderId="2" xfId="0" applyNumberFormat="1" applyFill="1" applyBorder="1" applyAlignment="1">
      <alignment horizontal="center"/>
    </xf>
    <xf numFmtId="0" fontId="0" fillId="6" borderId="7" xfId="0" applyFill="1" applyBorder="1"/>
    <xf numFmtId="0" fontId="0" fillId="0" borderId="2" xfId="0" applyBorder="1" applyAlignment="1">
      <alignment horizontal="center"/>
    </xf>
    <xf numFmtId="0" fontId="0" fillId="6" borderId="2" xfId="0" applyFill="1" applyBorder="1" applyAlignment="1">
      <alignment horizontal="left"/>
    </xf>
    <xf numFmtId="0" fontId="0" fillId="6" borderId="2" xfId="0" applyFill="1" applyBorder="1"/>
    <xf numFmtId="0" fontId="0" fillId="4" borderId="3" xfId="0" applyFill="1" applyBorder="1" applyAlignment="1" applyProtection="1">
      <alignment horizontal="center"/>
    </xf>
    <xf numFmtId="0" fontId="0" fillId="4" borderId="3" xfId="0" applyFill="1" applyBorder="1" applyAlignment="1" applyProtection="1">
      <alignment horizontal="center"/>
      <protection locked="0"/>
    </xf>
    <xf numFmtId="0" fontId="2" fillId="0" borderId="0" xfId="0" applyFont="1" applyFill="1" applyBorder="1" applyAlignment="1">
      <alignment horizontal="center"/>
    </xf>
    <xf numFmtId="0" fontId="2" fillId="2" borderId="0" xfId="0" applyFont="1" applyFill="1"/>
    <xf numFmtId="0" fontId="2" fillId="7" borderId="2" xfId="0" applyFont="1" applyFill="1" applyBorder="1" applyAlignment="1">
      <alignment horizontal="center"/>
    </xf>
    <xf numFmtId="0" fontId="2" fillId="7" borderId="7" xfId="0" applyFont="1" applyFill="1" applyBorder="1" applyAlignment="1" applyProtection="1">
      <alignment horizontal="center"/>
      <protection locked="0"/>
    </xf>
    <xf numFmtId="0" fontId="2" fillId="7" borderId="7" xfId="0" applyFont="1" applyFill="1" applyBorder="1" applyAlignment="1">
      <alignment horizontal="center"/>
    </xf>
    <xf numFmtId="0" fontId="2" fillId="8" borderId="7" xfId="0" applyFont="1" applyFill="1" applyBorder="1" applyAlignment="1">
      <alignment horizontal="center"/>
    </xf>
    <xf numFmtId="0" fontId="2" fillId="8" borderId="2" xfId="0" applyFont="1" applyFill="1" applyBorder="1" applyAlignment="1">
      <alignment horizontal="center"/>
    </xf>
    <xf numFmtId="0" fontId="2" fillId="9" borderId="2" xfId="0" applyFont="1" applyFill="1" applyBorder="1" applyAlignment="1">
      <alignment horizontal="center"/>
    </xf>
    <xf numFmtId="0" fontId="2" fillId="0" borderId="0" xfId="0" applyFont="1" applyAlignment="1">
      <alignment horizontal="center"/>
    </xf>
    <xf numFmtId="0" fontId="2" fillId="10" borderId="0" xfId="0" applyFont="1" applyFill="1" applyBorder="1" applyAlignment="1">
      <alignment horizontal="center"/>
    </xf>
    <xf numFmtId="0" fontId="2" fillId="10" borderId="0" xfId="0" applyFont="1" applyFill="1" applyAlignment="1">
      <alignment horizontal="center"/>
    </xf>
    <xf numFmtId="3" fontId="0" fillId="0" borderId="0" xfId="0" applyNumberFormat="1"/>
    <xf numFmtId="44" fontId="0" fillId="0" borderId="0" xfId="2" applyFont="1"/>
    <xf numFmtId="43" fontId="0" fillId="0" borderId="0" xfId="1" applyFont="1"/>
    <xf numFmtId="164" fontId="0" fillId="0" borderId="0" xfId="1" applyNumberFormat="1" applyFont="1"/>
    <xf numFmtId="9" fontId="0" fillId="0" borderId="0" xfId="3" applyFont="1"/>
    <xf numFmtId="44" fontId="0" fillId="0" borderId="0" xfId="0" applyNumberFormat="1"/>
    <xf numFmtId="0" fontId="0" fillId="10" borderId="0" xfId="0" applyFill="1"/>
    <xf numFmtId="165" fontId="0" fillId="0" borderId="0" xfId="0" applyNumberFormat="1" applyAlignment="1">
      <alignment horizontal="right"/>
    </xf>
    <xf numFmtId="0" fontId="2" fillId="0" borderId="0" xfId="0" applyFont="1"/>
    <xf numFmtId="0" fontId="2" fillId="0" borderId="0" xfId="0" applyFont="1" applyFill="1" applyBorder="1" applyAlignment="1">
      <alignment horizontal="left"/>
    </xf>
    <xf numFmtId="0" fontId="0" fillId="0" borderId="0" xfId="0" applyAlignment="1">
      <alignment horizontal="left" vertical="center"/>
    </xf>
    <xf numFmtId="44" fontId="0" fillId="0" borderId="0" xfId="0" applyNumberFormat="1" applyAlignment="1">
      <alignment horizontal="center" vertical="center"/>
    </xf>
    <xf numFmtId="9" fontId="0" fillId="0" borderId="0" xfId="3" applyFont="1" applyAlignment="1">
      <alignment horizontal="right" vertical="center"/>
    </xf>
    <xf numFmtId="165" fontId="0" fillId="0" borderId="0" xfId="0" applyNumberFormat="1" applyAlignment="1">
      <alignment horizontal="right" vertical="center"/>
    </xf>
    <xf numFmtId="0" fontId="2" fillId="9" borderId="2" xfId="0" applyFont="1" applyFill="1" applyBorder="1" applyAlignment="1">
      <alignment horizontal="center"/>
    </xf>
    <xf numFmtId="0" fontId="0" fillId="0" borderId="2"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2" xfId="0" applyBorder="1" applyAlignment="1" applyProtection="1">
      <alignment horizontal="center" vertical="center" wrapText="1"/>
      <protection locked="0"/>
    </xf>
    <xf numFmtId="0" fontId="0" fillId="0" borderId="7" xfId="0" applyBorder="1" applyAlignment="1" applyProtection="1">
      <alignment horizontal="center" vertical="center" wrapText="1"/>
      <protection locked="0"/>
    </xf>
    <xf numFmtId="3" fontId="0" fillId="0" borderId="24" xfId="0" applyNumberFormat="1" applyBorder="1" applyAlignment="1">
      <alignment horizontal="center" vertical="center"/>
    </xf>
    <xf numFmtId="0" fontId="0" fillId="0" borderId="22" xfId="0" applyBorder="1" applyAlignment="1">
      <alignment horizontal="center" vertical="center"/>
    </xf>
    <xf numFmtId="0" fontId="2" fillId="0" borderId="21" xfId="0" applyFont="1" applyBorder="1" applyAlignment="1">
      <alignment horizontal="center" vertical="center"/>
    </xf>
    <xf numFmtId="0" fontId="0" fillId="3" borderId="6" xfId="0" applyFill="1" applyBorder="1" applyAlignment="1">
      <alignment horizontal="center"/>
    </xf>
    <xf numFmtId="0" fontId="0" fillId="3" borderId="5" xfId="0" applyFill="1" applyBorder="1" applyAlignment="1">
      <alignment horizontal="center"/>
    </xf>
    <xf numFmtId="0" fontId="0" fillId="3" borderId="4" xfId="0" applyFill="1" applyBorder="1" applyAlignment="1">
      <alignment horizontal="center"/>
    </xf>
    <xf numFmtId="0" fontId="2" fillId="0" borderId="23" xfId="0" applyFont="1" applyBorder="1" applyAlignment="1">
      <alignment horizontal="center" vertical="center"/>
    </xf>
    <xf numFmtId="0" fontId="2" fillId="0" borderId="20" xfId="0" applyFont="1" applyBorder="1" applyAlignment="1">
      <alignment horizontal="center" vertical="center"/>
    </xf>
    <xf numFmtId="0" fontId="0" fillId="6" borderId="6" xfId="0" applyFill="1" applyBorder="1" applyAlignment="1">
      <alignment horizontal="center"/>
    </xf>
    <xf numFmtId="0" fontId="0" fillId="6" borderId="5" xfId="0" applyFill="1" applyBorder="1" applyAlignment="1">
      <alignment horizontal="center"/>
    </xf>
    <xf numFmtId="0" fontId="0" fillId="6" borderId="4" xfId="0" applyFill="1" applyBorder="1" applyAlignment="1">
      <alignment horizontal="center"/>
    </xf>
    <xf numFmtId="0" fontId="2" fillId="7" borderId="7" xfId="0" applyFont="1" applyFill="1" applyBorder="1" applyAlignment="1">
      <alignment horizontal="center"/>
    </xf>
    <xf numFmtId="0" fontId="0" fillId="0" borderId="16" xfId="0" applyBorder="1" applyAlignment="1">
      <alignment horizontal="center" vertical="top" wrapText="1"/>
    </xf>
    <xf numFmtId="0" fontId="0" fillId="0" borderId="15" xfId="0" applyBorder="1" applyAlignment="1">
      <alignment horizontal="center" vertical="top" wrapText="1"/>
    </xf>
    <xf numFmtId="0" fontId="0" fillId="0" borderId="14" xfId="0" applyBorder="1" applyAlignment="1">
      <alignment horizontal="center" vertical="top" wrapText="1"/>
    </xf>
    <xf numFmtId="0" fontId="0" fillId="0" borderId="13" xfId="0" applyBorder="1" applyAlignment="1">
      <alignment horizontal="center" vertical="top" wrapText="1"/>
    </xf>
    <xf numFmtId="0" fontId="0" fillId="0" borderId="0" xfId="0" applyBorder="1" applyAlignment="1">
      <alignment horizontal="center" vertical="top" wrapText="1"/>
    </xf>
    <xf numFmtId="0" fontId="0" fillId="0" borderId="12" xfId="0" applyBorder="1" applyAlignment="1">
      <alignment horizontal="center" vertical="top" wrapText="1"/>
    </xf>
    <xf numFmtId="0" fontId="0" fillId="0" borderId="19" xfId="0" applyBorder="1" applyAlignment="1">
      <alignment horizontal="center" vertical="top" wrapText="1"/>
    </xf>
    <xf numFmtId="0" fontId="0" fillId="0" borderId="18" xfId="0" applyBorder="1" applyAlignment="1">
      <alignment horizontal="center" vertical="top" wrapText="1"/>
    </xf>
    <xf numFmtId="0" fontId="0" fillId="0" borderId="17" xfId="0" applyBorder="1" applyAlignment="1">
      <alignment horizontal="center" vertical="top" wrapText="1"/>
    </xf>
    <xf numFmtId="0" fontId="1" fillId="0" borderId="16" xfId="0" applyFont="1" applyBorder="1" applyAlignment="1">
      <alignment horizontal="center" vertical="center" wrapText="1"/>
    </xf>
    <xf numFmtId="0" fontId="0" fillId="0" borderId="15"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0" fillId="0" borderId="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0" fillId="5" borderId="6" xfId="0" applyFill="1" applyBorder="1" applyAlignment="1">
      <alignment horizontal="center"/>
    </xf>
    <xf numFmtId="0" fontId="0" fillId="5" borderId="5" xfId="0" applyFill="1" applyBorder="1" applyAlignment="1">
      <alignment horizontal="center"/>
    </xf>
    <xf numFmtId="0" fontId="0" fillId="5" borderId="4" xfId="0"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3240DC-7478-4CCC-A5D9-F0CFC5DB7055}">
  <dimension ref="A1:R19"/>
  <sheetViews>
    <sheetView tabSelected="1" zoomScaleNormal="100" workbookViewId="0">
      <pane xSplit="1" topLeftCell="B1" activePane="topRight" state="frozen"/>
      <selection pane="topRight" activeCell="R2" sqref="R2"/>
    </sheetView>
  </sheetViews>
  <sheetFormatPr defaultRowHeight="14.5" x14ac:dyDescent="0.35"/>
  <cols>
    <col min="1" max="1" width="33.7265625" bestFit="1" customWidth="1"/>
    <col min="2" max="2" width="20.453125" customWidth="1"/>
    <col min="3" max="3" width="1.7265625" customWidth="1"/>
    <col min="4" max="4" width="20.1796875" bestFit="1" customWidth="1"/>
    <col min="5" max="5" width="23.81640625" bestFit="1" customWidth="1"/>
    <col min="6" max="6" width="15" bestFit="1" customWidth="1"/>
    <col min="7" max="8" width="13.453125" customWidth="1"/>
    <col min="9" max="9" width="18.7265625" bestFit="1" customWidth="1"/>
    <col min="10" max="10" width="23.26953125" bestFit="1" customWidth="1"/>
    <col min="11" max="11" width="14.26953125" hidden="1" customWidth="1"/>
    <col min="12" max="13" width="18.26953125" hidden="1" customWidth="1"/>
    <col min="14" max="15" width="18.26953125" customWidth="1"/>
    <col min="16" max="16" width="19.453125" bestFit="1" customWidth="1"/>
    <col min="17" max="17" width="1.7265625" customWidth="1"/>
    <col min="18" max="18" width="111.1796875" bestFit="1" customWidth="1"/>
  </cols>
  <sheetData>
    <row r="1" spans="1:18" x14ac:dyDescent="0.35">
      <c r="A1" s="33" t="s">
        <v>133</v>
      </c>
      <c r="B1" s="33" t="s">
        <v>134</v>
      </c>
      <c r="C1" s="34"/>
      <c r="D1" s="33" t="s">
        <v>142</v>
      </c>
      <c r="E1" s="33" t="s">
        <v>144</v>
      </c>
      <c r="F1" s="33" t="s">
        <v>140</v>
      </c>
      <c r="G1" s="33" t="s">
        <v>139</v>
      </c>
      <c r="H1" s="33" t="s">
        <v>143</v>
      </c>
      <c r="I1" s="33" t="s">
        <v>141</v>
      </c>
      <c r="J1" s="33" t="s">
        <v>135</v>
      </c>
      <c r="K1" s="33" t="s">
        <v>136</v>
      </c>
      <c r="L1" s="33" t="s">
        <v>137</v>
      </c>
      <c r="M1" s="33" t="s">
        <v>145</v>
      </c>
      <c r="N1" s="33" t="s">
        <v>146</v>
      </c>
      <c r="O1" s="33" t="s">
        <v>147</v>
      </c>
      <c r="P1" s="33" t="s">
        <v>148</v>
      </c>
      <c r="Q1" s="35"/>
      <c r="R1" s="33" t="s">
        <v>138</v>
      </c>
    </row>
    <row r="2" spans="1:18" x14ac:dyDescent="0.35">
      <c r="A2" t="s">
        <v>150</v>
      </c>
      <c r="B2" t="s">
        <v>149</v>
      </c>
      <c r="C2" s="42"/>
      <c r="D2" s="36">
        <f>'Site Rubric Example'!G2:G3</f>
        <v>1025</v>
      </c>
      <c r="E2" s="37">
        <f>SUM((D2*1000)*3.13)</f>
        <v>3208250</v>
      </c>
      <c r="F2" s="38">
        <v>1339971</v>
      </c>
      <c r="G2" s="39">
        <v>906692</v>
      </c>
      <c r="H2" s="40">
        <v>1.2</v>
      </c>
      <c r="I2" s="37">
        <v>143633.35</v>
      </c>
      <c r="J2" s="41">
        <f>I2*1.2</f>
        <v>172360.02</v>
      </c>
      <c r="K2" s="41">
        <f>J2/D2</f>
        <v>168.15611707317072</v>
      </c>
      <c r="L2" s="41">
        <f>(J2*20)/D2</f>
        <v>3363.1223414634146</v>
      </c>
      <c r="M2" s="41">
        <f>L2*D2</f>
        <v>3447200.4</v>
      </c>
      <c r="N2" s="40">
        <v>0.5</v>
      </c>
      <c r="O2" s="41">
        <f>E2*N2</f>
        <v>1604125</v>
      </c>
      <c r="P2" s="43">
        <f>SUM(E2-O2)/(J2)</f>
        <v>9.3068276506349914</v>
      </c>
      <c r="Q2" s="42"/>
    </row>
    <row r="3" spans="1:18" x14ac:dyDescent="0.35">
      <c r="C3" s="42"/>
      <c r="E3" s="37"/>
      <c r="F3" s="38"/>
      <c r="G3" s="39"/>
      <c r="H3" s="40"/>
      <c r="I3" s="37"/>
      <c r="J3" s="41"/>
      <c r="K3" s="41"/>
      <c r="L3" s="41"/>
      <c r="M3" s="41"/>
      <c r="N3" s="40"/>
      <c r="O3" s="41"/>
      <c r="P3" s="43"/>
      <c r="Q3" s="42"/>
    </row>
    <row r="4" spans="1:18" x14ac:dyDescent="0.35">
      <c r="C4" s="42"/>
      <c r="E4" s="37"/>
      <c r="F4" s="38"/>
      <c r="G4" s="39"/>
      <c r="H4" s="40"/>
      <c r="I4" s="37"/>
      <c r="J4" s="41"/>
      <c r="K4" s="41"/>
      <c r="L4" s="41"/>
      <c r="M4" s="47"/>
      <c r="N4" s="48"/>
      <c r="O4" s="47"/>
      <c r="P4" s="49"/>
      <c r="Q4" s="42"/>
      <c r="R4" s="46"/>
    </row>
    <row r="5" spans="1:18" x14ac:dyDescent="0.35">
      <c r="C5" s="42"/>
      <c r="E5" s="37"/>
      <c r="F5" s="38"/>
      <c r="G5" s="39"/>
      <c r="H5" s="40"/>
      <c r="I5" s="37"/>
      <c r="J5" s="41"/>
      <c r="K5" s="41"/>
      <c r="L5" s="41"/>
      <c r="M5" s="47"/>
      <c r="N5" s="48"/>
      <c r="O5" s="47"/>
      <c r="P5" s="49"/>
      <c r="Q5" s="42"/>
      <c r="R5" s="46"/>
    </row>
    <row r="6" spans="1:18" x14ac:dyDescent="0.35">
      <c r="C6" s="42"/>
      <c r="E6" s="37"/>
      <c r="F6" s="38"/>
      <c r="G6" s="39"/>
      <c r="H6" s="40"/>
      <c r="I6" s="37"/>
      <c r="J6" s="41"/>
      <c r="K6" s="41"/>
      <c r="L6" s="41"/>
      <c r="M6" s="41"/>
      <c r="N6" s="40"/>
      <c r="O6" s="41"/>
      <c r="P6" s="43"/>
      <c r="Q6" s="42"/>
    </row>
    <row r="7" spans="1:18" x14ac:dyDescent="0.35">
      <c r="C7" s="42"/>
      <c r="E7" s="37"/>
      <c r="F7" s="38"/>
      <c r="G7" s="39"/>
      <c r="H7" s="40"/>
      <c r="I7" s="37"/>
      <c r="J7" s="41"/>
      <c r="K7" s="41"/>
      <c r="L7" s="41"/>
      <c r="M7" s="41"/>
      <c r="N7" s="40"/>
      <c r="O7" s="41"/>
      <c r="P7" s="43"/>
      <c r="Q7" s="42"/>
    </row>
    <row r="8" spans="1:18" x14ac:dyDescent="0.35">
      <c r="C8" s="42"/>
      <c r="E8" s="37"/>
      <c r="F8" s="38"/>
      <c r="G8" s="39"/>
      <c r="H8" s="40"/>
      <c r="I8" s="37"/>
      <c r="J8" s="41"/>
      <c r="K8" s="41"/>
      <c r="L8" s="41"/>
      <c r="M8" s="41"/>
      <c r="N8" s="40"/>
      <c r="O8" s="41"/>
      <c r="P8" s="43"/>
      <c r="Q8" s="42"/>
    </row>
    <row r="9" spans="1:18" x14ac:dyDescent="0.35">
      <c r="C9" s="42"/>
      <c r="E9" s="37"/>
      <c r="F9" s="38"/>
      <c r="G9" s="39"/>
      <c r="H9" s="40"/>
      <c r="I9" s="37"/>
      <c r="J9" s="41"/>
      <c r="K9" s="41"/>
      <c r="L9" s="41"/>
      <c r="M9" s="41"/>
      <c r="N9" s="40"/>
      <c r="O9" s="41"/>
      <c r="P9" s="43"/>
      <c r="Q9" s="42"/>
    </row>
    <row r="10" spans="1:18" x14ac:dyDescent="0.35">
      <c r="C10" s="42"/>
      <c r="E10" s="37"/>
      <c r="F10" s="38"/>
      <c r="G10" s="39"/>
      <c r="H10" s="40"/>
      <c r="I10" s="37"/>
      <c r="J10" s="41"/>
      <c r="K10" s="41"/>
      <c r="L10" s="41"/>
      <c r="M10" s="41"/>
      <c r="N10" s="40"/>
      <c r="O10" s="41"/>
      <c r="P10" s="43"/>
      <c r="Q10" s="42"/>
    </row>
    <row r="11" spans="1:18" x14ac:dyDescent="0.35">
      <c r="C11" s="42"/>
      <c r="E11" s="37"/>
      <c r="F11" s="38"/>
      <c r="G11" s="39"/>
      <c r="H11" s="40"/>
      <c r="I11" s="37"/>
      <c r="J11" s="41"/>
      <c r="M11" s="41"/>
      <c r="N11" s="40"/>
      <c r="O11" s="41"/>
      <c r="P11" s="43"/>
      <c r="Q11" s="42"/>
    </row>
    <row r="12" spans="1:18" x14ac:dyDescent="0.35">
      <c r="C12" s="42"/>
      <c r="E12" s="37"/>
      <c r="F12" s="38"/>
      <c r="G12" s="39"/>
      <c r="H12" s="40"/>
      <c r="I12" s="37"/>
      <c r="M12" s="41"/>
      <c r="N12" s="40"/>
      <c r="O12" s="41"/>
      <c r="P12" s="43"/>
      <c r="Q12" s="42"/>
    </row>
    <row r="13" spans="1:18" x14ac:dyDescent="0.35">
      <c r="Q13" s="42"/>
    </row>
    <row r="19" spans="5:15" x14ac:dyDescent="0.35">
      <c r="E19" s="41"/>
      <c r="F19" s="41"/>
      <c r="J19" s="41"/>
      <c r="M19" s="41"/>
      <c r="O19" s="41"/>
    </row>
  </sheetData>
  <mergeCells count="5">
    <mergeCell ref="R4:R5"/>
    <mergeCell ref="O4:O5"/>
    <mergeCell ref="N4:N5"/>
    <mergeCell ref="M4:M5"/>
    <mergeCell ref="P4:P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543C4-7469-4F95-85F9-1787D3F193F3}">
  <dimension ref="A2:B27"/>
  <sheetViews>
    <sheetView topLeftCell="A2" workbookViewId="0">
      <selection activeCell="B12" sqref="B12"/>
    </sheetView>
  </sheetViews>
  <sheetFormatPr defaultRowHeight="14.5" x14ac:dyDescent="0.35"/>
  <cols>
    <col min="1" max="1" width="32.7265625" bestFit="1" customWidth="1"/>
    <col min="2" max="2" width="176.7265625" bestFit="1" customWidth="1"/>
  </cols>
  <sheetData>
    <row r="2" spans="1:2" x14ac:dyDescent="0.35">
      <c r="A2" s="44" t="s">
        <v>173</v>
      </c>
      <c r="B2" t="s">
        <v>172</v>
      </c>
    </row>
    <row r="3" spans="1:2" x14ac:dyDescent="0.35">
      <c r="A3" s="44"/>
    </row>
    <row r="4" spans="1:2" x14ac:dyDescent="0.35">
      <c r="A4" s="45" t="s">
        <v>171</v>
      </c>
      <c r="B4" t="s">
        <v>170</v>
      </c>
    </row>
    <row r="5" spans="1:2" x14ac:dyDescent="0.35">
      <c r="A5" s="44"/>
    </row>
    <row r="6" spans="1:2" x14ac:dyDescent="0.35">
      <c r="A6" s="44" t="s">
        <v>169</v>
      </c>
      <c r="B6" t="s">
        <v>168</v>
      </c>
    </row>
    <row r="7" spans="1:2" x14ac:dyDescent="0.35">
      <c r="A7" s="44"/>
    </row>
    <row r="8" spans="1:2" x14ac:dyDescent="0.35">
      <c r="A8" s="44" t="s">
        <v>167</v>
      </c>
      <c r="B8" t="s">
        <v>166</v>
      </c>
    </row>
    <row r="9" spans="1:2" x14ac:dyDescent="0.35">
      <c r="A9" s="44"/>
    </row>
    <row r="10" spans="1:2" x14ac:dyDescent="0.35">
      <c r="A10" s="44" t="s">
        <v>165</v>
      </c>
      <c r="B10" t="s">
        <v>164</v>
      </c>
    </row>
    <row r="11" spans="1:2" x14ac:dyDescent="0.35">
      <c r="A11" s="44"/>
    </row>
    <row r="12" spans="1:2" x14ac:dyDescent="0.35">
      <c r="A12" s="44" t="s">
        <v>163</v>
      </c>
      <c r="B12" t="s">
        <v>162</v>
      </c>
    </row>
    <row r="13" spans="1:2" x14ac:dyDescent="0.35">
      <c r="A13" s="44"/>
    </row>
    <row r="14" spans="1:2" x14ac:dyDescent="0.35">
      <c r="A14" s="44" t="s">
        <v>161</v>
      </c>
      <c r="B14" t="s">
        <v>160</v>
      </c>
    </row>
    <row r="15" spans="1:2" x14ac:dyDescent="0.35">
      <c r="A15" s="44"/>
    </row>
    <row r="16" spans="1:2" x14ac:dyDescent="0.35">
      <c r="A16" s="44" t="s">
        <v>88</v>
      </c>
      <c r="B16" t="s">
        <v>159</v>
      </c>
    </row>
    <row r="17" spans="1:2" x14ac:dyDescent="0.35">
      <c r="A17" s="44"/>
      <c r="B17" t="s">
        <v>158</v>
      </c>
    </row>
    <row r="18" spans="1:2" x14ac:dyDescent="0.35">
      <c r="A18" s="44"/>
    </row>
    <row r="19" spans="1:2" x14ac:dyDescent="0.35">
      <c r="A19" s="44" t="s">
        <v>157</v>
      </c>
      <c r="B19" t="s">
        <v>156</v>
      </c>
    </row>
    <row r="20" spans="1:2" x14ac:dyDescent="0.35">
      <c r="A20" s="44"/>
    </row>
    <row r="21" spans="1:2" x14ac:dyDescent="0.35">
      <c r="A21" s="44" t="s">
        <v>66</v>
      </c>
      <c r="B21" t="s">
        <v>155</v>
      </c>
    </row>
    <row r="22" spans="1:2" x14ac:dyDescent="0.35">
      <c r="A22" s="44"/>
    </row>
    <row r="23" spans="1:2" x14ac:dyDescent="0.35">
      <c r="A23" s="44" t="s">
        <v>154</v>
      </c>
      <c r="B23" t="s">
        <v>153</v>
      </c>
    </row>
    <row r="24" spans="1:2" x14ac:dyDescent="0.35">
      <c r="A24" s="44"/>
    </row>
    <row r="25" spans="1:2" x14ac:dyDescent="0.35">
      <c r="A25" s="44" t="s">
        <v>152</v>
      </c>
      <c r="B25" t="s">
        <v>151</v>
      </c>
    </row>
    <row r="26" spans="1:2" x14ac:dyDescent="0.35">
      <c r="A26" s="44"/>
    </row>
    <row r="27" spans="1:2" x14ac:dyDescent="0.35">
      <c r="A27" s="44" t="s">
        <v>174</v>
      </c>
      <c r="B27" t="s">
        <v>175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D1A21A-C53D-408F-8E98-17444B2AEEA0}">
  <dimension ref="A1:N47"/>
  <sheetViews>
    <sheetView zoomScale="70" zoomScaleNormal="70" workbookViewId="0">
      <selection activeCell="G2" sqref="G2:G3"/>
    </sheetView>
  </sheetViews>
  <sheetFormatPr defaultRowHeight="14.5" x14ac:dyDescent="0.35"/>
  <cols>
    <col min="2" max="2" width="32.54296875" bestFit="1" customWidth="1"/>
    <col min="3" max="3" width="34.26953125" bestFit="1" customWidth="1"/>
    <col min="4" max="4" width="33.453125" bestFit="1" customWidth="1"/>
    <col min="5" max="5" width="30" bestFit="1" customWidth="1"/>
    <col min="6" max="6" width="31" bestFit="1" customWidth="1"/>
    <col min="7" max="7" width="35.81640625" bestFit="1" customWidth="1"/>
    <col min="8" max="8" width="2.26953125" customWidth="1"/>
    <col min="9" max="9" width="17" customWidth="1"/>
    <col min="10" max="10" width="17.26953125" customWidth="1"/>
  </cols>
  <sheetData>
    <row r="1" spans="1:14" x14ac:dyDescent="0.35">
      <c r="A1" s="50" t="s">
        <v>132</v>
      </c>
      <c r="B1" s="50"/>
      <c r="C1" s="50"/>
      <c r="D1" s="50" t="s">
        <v>131</v>
      </c>
      <c r="E1" s="50"/>
      <c r="F1" s="50"/>
      <c r="G1" s="32" t="s">
        <v>130</v>
      </c>
      <c r="H1" s="2"/>
      <c r="I1" s="31" t="s">
        <v>129</v>
      </c>
      <c r="J1" s="30" t="s">
        <v>128</v>
      </c>
    </row>
    <row r="2" spans="1:14" x14ac:dyDescent="0.35">
      <c r="A2" s="51" t="s">
        <v>149</v>
      </c>
      <c r="B2" s="51"/>
      <c r="C2" s="51"/>
      <c r="D2" s="53"/>
      <c r="E2" s="53"/>
      <c r="F2" s="53"/>
      <c r="G2" s="55">
        <v>1025</v>
      </c>
      <c r="H2" s="2"/>
      <c r="I2" s="57">
        <f>SUM(I7:I49)</f>
        <v>0</v>
      </c>
      <c r="J2" s="61">
        <v>100</v>
      </c>
    </row>
    <row r="3" spans="1:14" x14ac:dyDescent="0.35">
      <c r="A3" s="51"/>
      <c r="B3" s="52"/>
      <c r="C3" s="52"/>
      <c r="D3" s="54"/>
      <c r="E3" s="54"/>
      <c r="F3" s="54"/>
      <c r="G3" s="56"/>
      <c r="H3" s="2"/>
      <c r="I3" s="57"/>
      <c r="J3" s="62"/>
    </row>
    <row r="4" spans="1:14" x14ac:dyDescent="0.35">
      <c r="B4" s="29" t="s">
        <v>127</v>
      </c>
      <c r="C4" s="28" t="s">
        <v>126</v>
      </c>
      <c r="D4" s="28" t="s">
        <v>125</v>
      </c>
      <c r="E4" s="28" t="s">
        <v>124</v>
      </c>
      <c r="F4" s="28" t="s">
        <v>123</v>
      </c>
      <c r="G4" s="28" t="s">
        <v>122</v>
      </c>
      <c r="H4" s="26"/>
      <c r="I4" s="27" t="s">
        <v>121</v>
      </c>
    </row>
    <row r="5" spans="1:14" x14ac:dyDescent="0.35">
      <c r="A5" s="63" t="s">
        <v>120</v>
      </c>
      <c r="B5" s="64"/>
      <c r="C5" s="64"/>
      <c r="D5" s="64"/>
      <c r="E5" s="64"/>
      <c r="F5" s="64"/>
      <c r="G5" s="65"/>
      <c r="H5" s="26"/>
      <c r="I5" s="25"/>
    </row>
    <row r="6" spans="1:14" x14ac:dyDescent="0.35">
      <c r="B6" s="11"/>
      <c r="C6" s="24" t="s">
        <v>119</v>
      </c>
      <c r="D6" s="24" t="s">
        <v>118</v>
      </c>
      <c r="E6" s="24" t="s">
        <v>117</v>
      </c>
      <c r="F6" s="24" t="s">
        <v>116</v>
      </c>
      <c r="G6" s="23" t="s">
        <v>115</v>
      </c>
      <c r="H6" s="2"/>
    </row>
    <row r="7" spans="1:14" x14ac:dyDescent="0.35">
      <c r="B7" s="22" t="s">
        <v>114</v>
      </c>
      <c r="C7" s="3"/>
      <c r="D7" s="3"/>
      <c r="E7" s="3"/>
      <c r="F7" s="3"/>
      <c r="G7" s="3"/>
      <c r="H7" s="2"/>
      <c r="I7" s="1">
        <f>IF(C7="x","5")+IF(D7="x","4")+IF(E7="x", "3")+IF(F7="x", "2")+IF(G7="x", "1")</f>
        <v>0</v>
      </c>
      <c r="K7" s="66" t="s">
        <v>113</v>
      </c>
      <c r="L7" s="66"/>
      <c r="M7" s="66"/>
      <c r="N7" s="66"/>
    </row>
    <row r="8" spans="1:14" x14ac:dyDescent="0.35">
      <c r="B8" s="7"/>
      <c r="C8" s="6" t="s">
        <v>112</v>
      </c>
      <c r="D8" s="6" t="s">
        <v>111</v>
      </c>
      <c r="E8" s="6" t="s">
        <v>110</v>
      </c>
      <c r="F8" s="6" t="s">
        <v>109</v>
      </c>
      <c r="G8" s="6" t="s">
        <v>108</v>
      </c>
      <c r="H8" s="2"/>
      <c r="I8" s="5"/>
      <c r="K8" s="67" t="s">
        <v>107</v>
      </c>
      <c r="L8" s="68"/>
      <c r="M8" s="68"/>
      <c r="N8" s="69"/>
    </row>
    <row r="9" spans="1:14" x14ac:dyDescent="0.35">
      <c r="B9" s="22" t="s">
        <v>106</v>
      </c>
      <c r="C9" s="3"/>
      <c r="D9" s="9"/>
      <c r="E9" s="3"/>
      <c r="F9" s="9"/>
      <c r="G9" s="3"/>
      <c r="H9" s="2"/>
      <c r="I9" s="1">
        <f>IF(C9="x","10")+IF(D9="x","8")+IF(E9="x", "6")+IF(F9="x", "4")+IF(G9="x", "2")</f>
        <v>0</v>
      </c>
      <c r="K9" s="70"/>
      <c r="L9" s="71"/>
      <c r="M9" s="71"/>
      <c r="N9" s="72"/>
    </row>
    <row r="10" spans="1:14" x14ac:dyDescent="0.35">
      <c r="B10" s="20"/>
      <c r="C10" s="6" t="s">
        <v>105</v>
      </c>
      <c r="D10" s="6" t="s">
        <v>104</v>
      </c>
      <c r="E10" s="6" t="s">
        <v>103</v>
      </c>
      <c r="F10" s="6" t="s">
        <v>102</v>
      </c>
      <c r="G10" s="6" t="s">
        <v>101</v>
      </c>
      <c r="H10" s="2"/>
      <c r="I10" s="5"/>
      <c r="K10" s="70"/>
      <c r="L10" s="71"/>
      <c r="M10" s="71"/>
      <c r="N10" s="72"/>
    </row>
    <row r="11" spans="1:14" x14ac:dyDescent="0.35">
      <c r="B11" s="21" t="s">
        <v>100</v>
      </c>
      <c r="C11" s="20"/>
      <c r="D11" s="20"/>
      <c r="E11" s="20"/>
      <c r="F11" s="20"/>
      <c r="G11" s="20"/>
      <c r="H11" s="2"/>
      <c r="I11" s="1">
        <f>IF(C11="x","7.5")+IF(D11="x","6")+IF(E11="x", "4.5")+IF(F11="x", "3")+IF(G11="x", "1.5")</f>
        <v>0</v>
      </c>
      <c r="K11" s="70"/>
      <c r="L11" s="71"/>
      <c r="M11" s="71"/>
      <c r="N11" s="72"/>
    </row>
    <row r="12" spans="1:14" x14ac:dyDescent="0.35">
      <c r="B12" s="20"/>
      <c r="C12" s="6" t="s">
        <v>99</v>
      </c>
      <c r="D12" s="6" t="s">
        <v>98</v>
      </c>
      <c r="E12" s="6" t="s">
        <v>97</v>
      </c>
      <c r="F12" s="6" t="s">
        <v>96</v>
      </c>
      <c r="G12" s="6">
        <v>0</v>
      </c>
      <c r="H12" s="2"/>
      <c r="I12" s="5"/>
      <c r="K12" s="73"/>
      <c r="L12" s="74"/>
      <c r="M12" s="74"/>
      <c r="N12" s="75"/>
    </row>
    <row r="13" spans="1:14" x14ac:dyDescent="0.35">
      <c r="B13" s="21" t="s">
        <v>95</v>
      </c>
      <c r="C13" s="20"/>
      <c r="D13" s="20"/>
      <c r="E13" s="20"/>
      <c r="F13" s="20"/>
      <c r="G13" s="20"/>
      <c r="H13" s="2"/>
      <c r="I13" s="1">
        <f>IF(C13="x","7.5")+IF(D13="x","6")+IF(E13="x", "4.5")+IF(F13="x", "3")+IF(G13="x", "1.5")</f>
        <v>0</v>
      </c>
      <c r="K13" s="76" t="s">
        <v>94</v>
      </c>
      <c r="L13" s="77"/>
      <c r="M13" s="77"/>
      <c r="N13" s="78"/>
    </row>
    <row r="14" spans="1:14" x14ac:dyDescent="0.35">
      <c r="B14" s="7"/>
      <c r="C14" s="6" t="s">
        <v>93</v>
      </c>
      <c r="D14" s="6" t="s">
        <v>92</v>
      </c>
      <c r="E14" s="6" t="s">
        <v>91</v>
      </c>
      <c r="F14" s="6" t="s">
        <v>90</v>
      </c>
      <c r="G14" s="6" t="s">
        <v>89</v>
      </c>
      <c r="H14" s="2"/>
      <c r="I14" s="5"/>
      <c r="K14" s="79"/>
      <c r="L14" s="80"/>
      <c r="M14" s="80"/>
      <c r="N14" s="81"/>
    </row>
    <row r="15" spans="1:14" x14ac:dyDescent="0.35">
      <c r="B15" s="22" t="s">
        <v>88</v>
      </c>
      <c r="C15" s="3"/>
      <c r="D15" s="3"/>
      <c r="E15" s="3"/>
      <c r="F15" s="3"/>
      <c r="G15" s="3"/>
      <c r="H15" s="2"/>
      <c r="I15" s="1">
        <f>IF(C15="x","5")+IF(D15="x","3")+IF(E15="x", "1")+IF(F15="x", "0")+IF(G15="x", "-2")</f>
        <v>0</v>
      </c>
      <c r="K15" s="79"/>
      <c r="L15" s="80"/>
      <c r="M15" s="80"/>
      <c r="N15" s="81"/>
    </row>
    <row r="16" spans="1:14" x14ac:dyDescent="0.35">
      <c r="B16" s="7"/>
      <c r="C16" s="6" t="s">
        <v>87</v>
      </c>
      <c r="D16" s="6" t="s">
        <v>86</v>
      </c>
      <c r="E16" s="6" t="s">
        <v>85</v>
      </c>
      <c r="F16" s="6" t="s">
        <v>84</v>
      </c>
      <c r="G16" s="6" t="s">
        <v>83</v>
      </c>
      <c r="H16" s="2"/>
      <c r="I16" s="5"/>
      <c r="K16" s="79"/>
      <c r="L16" s="80"/>
      <c r="M16" s="80"/>
      <c r="N16" s="81"/>
    </row>
    <row r="17" spans="1:14" x14ac:dyDescent="0.35">
      <c r="B17" s="22" t="s">
        <v>82</v>
      </c>
      <c r="C17" s="3"/>
      <c r="D17" s="3"/>
      <c r="E17" s="3"/>
      <c r="F17" s="3"/>
      <c r="G17" s="3"/>
      <c r="H17" s="2"/>
      <c r="I17" s="1">
        <f>IF(C17="x","5")+IF(D17="x","4")+IF(E17="x", "3")+IF(F17="x", "2")+IF(G17="x", "1")</f>
        <v>0</v>
      </c>
      <c r="K17" s="79"/>
      <c r="L17" s="80"/>
      <c r="M17" s="80"/>
      <c r="N17" s="81"/>
    </row>
    <row r="18" spans="1:14" x14ac:dyDescent="0.35">
      <c r="B18" s="20"/>
      <c r="C18" s="6" t="s">
        <v>81</v>
      </c>
      <c r="D18" s="6"/>
      <c r="E18" s="6" t="s">
        <v>80</v>
      </c>
      <c r="F18" s="6"/>
      <c r="G18" s="6" t="s">
        <v>79</v>
      </c>
      <c r="H18" s="2"/>
      <c r="I18" s="5"/>
      <c r="K18" s="82"/>
      <c r="L18" s="83"/>
      <c r="M18" s="83"/>
      <c r="N18" s="84"/>
    </row>
    <row r="19" spans="1:14" x14ac:dyDescent="0.35">
      <c r="B19" s="21" t="s">
        <v>78</v>
      </c>
      <c r="C19" s="20"/>
      <c r="D19" s="20"/>
      <c r="E19" s="20"/>
      <c r="F19" s="20"/>
      <c r="G19" s="20"/>
      <c r="H19" s="2"/>
      <c r="I19" s="1">
        <f>IF(C19="x","10")+IF(D19="x","8")+IF(E19="x", "6")+IF(F19="x", "4")+IF(G19="x", "2")</f>
        <v>0</v>
      </c>
    </row>
    <row r="20" spans="1:14" x14ac:dyDescent="0.35">
      <c r="B20" s="20"/>
      <c r="C20" s="6" t="s">
        <v>77</v>
      </c>
      <c r="D20" s="6" t="s">
        <v>76</v>
      </c>
      <c r="E20" s="6" t="s">
        <v>75</v>
      </c>
      <c r="F20" s="6" t="s">
        <v>74</v>
      </c>
      <c r="G20" s="6" t="s">
        <v>73</v>
      </c>
      <c r="H20" s="2"/>
      <c r="I20" s="5"/>
    </row>
    <row r="21" spans="1:14" x14ac:dyDescent="0.35">
      <c r="B21" s="21" t="s">
        <v>72</v>
      </c>
      <c r="C21" s="20"/>
      <c r="D21" s="20"/>
      <c r="E21" s="20"/>
      <c r="F21" s="20"/>
      <c r="G21" s="20"/>
      <c r="H21" s="2"/>
      <c r="I21" s="1">
        <f>IF(C21="x","10")+IF(D21="x","8")+IF(E21="x", "6")+IF(F21="x", "4")+IF(G21="x", "2")</f>
        <v>0</v>
      </c>
    </row>
    <row r="22" spans="1:14" x14ac:dyDescent="0.35">
      <c r="B22" s="7"/>
      <c r="C22" s="6" t="s">
        <v>71</v>
      </c>
      <c r="D22" s="6" t="s">
        <v>70</v>
      </c>
      <c r="E22" s="6" t="s">
        <v>69</v>
      </c>
      <c r="F22" s="6" t="s">
        <v>68</v>
      </c>
      <c r="G22" s="6" t="s">
        <v>67</v>
      </c>
      <c r="H22" s="2"/>
      <c r="I22" s="5"/>
    </row>
    <row r="23" spans="1:14" x14ac:dyDescent="0.35">
      <c r="B23" s="19" t="s">
        <v>66</v>
      </c>
      <c r="C23" s="12"/>
      <c r="D23" s="12"/>
      <c r="E23" s="12"/>
      <c r="F23" s="12"/>
      <c r="G23" s="12"/>
      <c r="H23" s="2"/>
      <c r="I23" s="1">
        <f>IF(C23="x","5")+IF(D23="x","4")+IF(E23="x", "3")+IF(F23="x", "2")+IF(G23="x", "1")</f>
        <v>0</v>
      </c>
    </row>
    <row r="24" spans="1:14" x14ac:dyDescent="0.35">
      <c r="A24" s="85" t="s">
        <v>65</v>
      </c>
      <c r="B24" s="86"/>
      <c r="C24" s="86"/>
      <c r="D24" s="86"/>
      <c r="E24" s="86"/>
      <c r="F24" s="86"/>
      <c r="G24" s="87"/>
      <c r="H24" s="2"/>
      <c r="I24" s="5"/>
    </row>
    <row r="25" spans="1:14" x14ac:dyDescent="0.35">
      <c r="B25" s="11"/>
      <c r="C25" s="10" t="s">
        <v>64</v>
      </c>
      <c r="D25" s="10" t="s">
        <v>63</v>
      </c>
      <c r="E25" s="10" t="s">
        <v>62</v>
      </c>
      <c r="F25" s="10" t="s">
        <v>61</v>
      </c>
      <c r="G25" s="10" t="s">
        <v>60</v>
      </c>
      <c r="H25" s="2"/>
      <c r="I25" s="5"/>
    </row>
    <row r="26" spans="1:14" x14ac:dyDescent="0.35">
      <c r="B26" s="15" t="s">
        <v>59</v>
      </c>
      <c r="C26" s="3"/>
      <c r="D26" s="3"/>
      <c r="E26" s="3"/>
      <c r="F26" s="3"/>
      <c r="G26" s="3"/>
      <c r="H26" s="2"/>
      <c r="I26" s="1">
        <f>IF(C26="x","5")+IF(D26="x","3")+IF(E26="x", "1")+IF(F26="x", "0")+IF(G26="x", "-2")</f>
        <v>0</v>
      </c>
    </row>
    <row r="27" spans="1:14" x14ac:dyDescent="0.35">
      <c r="B27" s="7"/>
      <c r="C27" s="6" t="s">
        <v>58</v>
      </c>
      <c r="D27" s="6"/>
      <c r="E27" s="6" t="s">
        <v>57</v>
      </c>
      <c r="F27" s="6"/>
      <c r="G27" s="6" t="s">
        <v>56</v>
      </c>
      <c r="H27" s="2"/>
      <c r="I27" s="5"/>
    </row>
    <row r="28" spans="1:14" x14ac:dyDescent="0.35">
      <c r="B28" s="15" t="s">
        <v>55</v>
      </c>
      <c r="C28" s="3"/>
      <c r="D28" s="9"/>
      <c r="E28" s="3"/>
      <c r="F28" s="9"/>
      <c r="G28" s="3"/>
      <c r="H28" s="2"/>
      <c r="I28" s="1">
        <f>IF(C28="x","5")+IF(D28="x","4")+IF(E28="x", "3")+IF(F28="x", "2")+IF(G28="x", "1")</f>
        <v>0</v>
      </c>
    </row>
    <row r="29" spans="1:14" x14ac:dyDescent="0.35">
      <c r="B29" s="7"/>
      <c r="C29" s="6" t="s">
        <v>54</v>
      </c>
      <c r="D29" s="6" t="s">
        <v>53</v>
      </c>
      <c r="E29" s="6" t="s">
        <v>52</v>
      </c>
      <c r="F29" s="18" t="s">
        <v>51</v>
      </c>
      <c r="G29" s="6" t="s">
        <v>50</v>
      </c>
      <c r="H29" s="2"/>
      <c r="I29" s="5"/>
    </row>
    <row r="30" spans="1:14" x14ac:dyDescent="0.35">
      <c r="B30" s="15" t="s">
        <v>49</v>
      </c>
      <c r="C30" s="3"/>
      <c r="D30" s="3"/>
      <c r="E30" s="3"/>
      <c r="F30" s="3"/>
      <c r="G30" s="3"/>
      <c r="H30" s="2"/>
      <c r="I30" s="1">
        <f>IF(C30="x","5")+IF(D30="x","2.5")+IF(E30="x", "0")+IF(F30="x", "-1")+IF(G30="x", "-3")</f>
        <v>0</v>
      </c>
    </row>
    <row r="31" spans="1:14" x14ac:dyDescent="0.35">
      <c r="B31" s="7"/>
      <c r="C31" s="6" t="s">
        <v>48</v>
      </c>
      <c r="D31" s="6" t="s">
        <v>47</v>
      </c>
      <c r="E31" s="6" t="s">
        <v>46</v>
      </c>
      <c r="F31" s="6" t="s">
        <v>45</v>
      </c>
      <c r="G31" s="6" t="s">
        <v>44</v>
      </c>
      <c r="H31" s="2"/>
      <c r="I31" s="5"/>
    </row>
    <row r="32" spans="1:14" x14ac:dyDescent="0.35">
      <c r="B32" s="17" t="s">
        <v>43</v>
      </c>
      <c r="C32" s="3"/>
      <c r="D32" s="3"/>
      <c r="E32" s="3"/>
      <c r="F32" s="3"/>
      <c r="G32" s="3"/>
      <c r="H32" s="2"/>
      <c r="I32" s="1">
        <f>IF(C32="x","5")+IF(D32="x","3")+IF(E32="x", "2")+IF(F32="x", "0")+IF(G32="x", "-1")</f>
        <v>0</v>
      </c>
    </row>
    <row r="33" spans="1:9" x14ac:dyDescent="0.35">
      <c r="B33" s="7"/>
      <c r="C33" s="6" t="s">
        <v>42</v>
      </c>
      <c r="D33" s="6" t="s">
        <v>41</v>
      </c>
      <c r="E33" s="16" t="s">
        <v>40</v>
      </c>
      <c r="F33" s="6" t="s">
        <v>39</v>
      </c>
      <c r="G33" s="6" t="s">
        <v>38</v>
      </c>
      <c r="H33" s="2"/>
      <c r="I33" s="5"/>
    </row>
    <row r="34" spans="1:9" x14ac:dyDescent="0.35">
      <c r="B34" s="15" t="s">
        <v>37</v>
      </c>
      <c r="C34" s="3"/>
      <c r="D34" s="3"/>
      <c r="E34" s="14"/>
      <c r="F34" s="3"/>
      <c r="G34" s="3"/>
      <c r="H34" s="2"/>
      <c r="I34" s="1">
        <f>IF(C34="x","7.5")+IF(D34="x","6")+IF(E34="x", "4.5")+IF(F34="x", "3")+IF(G34="x", "-1")</f>
        <v>0</v>
      </c>
    </row>
    <row r="35" spans="1:9" x14ac:dyDescent="0.35">
      <c r="B35" s="7"/>
      <c r="C35" s="6" t="s">
        <v>36</v>
      </c>
      <c r="D35" s="6" t="s">
        <v>35</v>
      </c>
      <c r="E35" s="6" t="s">
        <v>34</v>
      </c>
      <c r="F35" s="6" t="s">
        <v>33</v>
      </c>
      <c r="G35" s="6" t="s">
        <v>32</v>
      </c>
      <c r="H35" s="2"/>
      <c r="I35" s="5"/>
    </row>
    <row r="36" spans="1:9" x14ac:dyDescent="0.35">
      <c r="B36" s="13" t="s">
        <v>31</v>
      </c>
      <c r="C36" s="12"/>
      <c r="D36" s="12"/>
      <c r="E36" s="12"/>
      <c r="F36" s="12"/>
      <c r="G36" s="12"/>
      <c r="H36" s="2"/>
      <c r="I36" s="1">
        <f>IF(C36="x","7.5")+IF(D36="x","6")+IF(E36="x", "4.5")+IF(F36="x", "3")+IF(G36="x", "1.5")</f>
        <v>0</v>
      </c>
    </row>
    <row r="37" spans="1:9" x14ac:dyDescent="0.35">
      <c r="A37" s="58" t="s">
        <v>30</v>
      </c>
      <c r="B37" s="59"/>
      <c r="C37" s="59"/>
      <c r="D37" s="59"/>
      <c r="E37" s="59"/>
      <c r="F37" s="59"/>
      <c r="G37" s="60"/>
      <c r="H37" s="2"/>
      <c r="I37" s="5"/>
    </row>
    <row r="38" spans="1:9" x14ac:dyDescent="0.35">
      <c r="B38" s="11"/>
      <c r="C38" s="10" t="s">
        <v>29</v>
      </c>
      <c r="D38" s="10" t="s">
        <v>28</v>
      </c>
      <c r="E38" s="10" t="s">
        <v>27</v>
      </c>
      <c r="F38" s="10" t="s">
        <v>26</v>
      </c>
      <c r="G38" s="10" t="s">
        <v>25</v>
      </c>
      <c r="H38" s="2"/>
      <c r="I38" s="5"/>
    </row>
    <row r="39" spans="1:9" x14ac:dyDescent="0.35">
      <c r="B39" s="4" t="s">
        <v>24</v>
      </c>
      <c r="C39" s="3"/>
      <c r="D39" s="3"/>
      <c r="E39" s="3"/>
      <c r="F39" s="3"/>
      <c r="G39" s="3"/>
      <c r="H39" s="2"/>
      <c r="I39" s="1">
        <f>IF(C39="x","5")+IF(D39="x","4")+IF(E39="x", "3")+IF(F39="x", "2")+IF(G39="x", "1")</f>
        <v>0</v>
      </c>
    </row>
    <row r="40" spans="1:9" x14ac:dyDescent="0.35">
      <c r="B40" s="7"/>
      <c r="C40" s="6" t="s">
        <v>23</v>
      </c>
      <c r="D40" s="6" t="s">
        <v>22</v>
      </c>
      <c r="E40" s="6" t="s">
        <v>21</v>
      </c>
      <c r="F40" s="6" t="s">
        <v>20</v>
      </c>
      <c r="G40" s="6" t="s">
        <v>19</v>
      </c>
      <c r="H40" s="2"/>
      <c r="I40" s="5"/>
    </row>
    <row r="41" spans="1:9" x14ac:dyDescent="0.35">
      <c r="B41" s="4" t="s">
        <v>18</v>
      </c>
      <c r="C41" s="3"/>
      <c r="D41" s="9"/>
      <c r="E41" s="3"/>
      <c r="F41" s="9"/>
      <c r="G41" s="3"/>
      <c r="H41" s="2"/>
      <c r="I41" s="1">
        <f>IF(C41="x","7.5")+IF(D41="x","6")+IF(E41="x", "4.5")+IF(F41="x", "3")+IF(G41="x", "1.5")</f>
        <v>0</v>
      </c>
    </row>
    <row r="42" spans="1:9" x14ac:dyDescent="0.35">
      <c r="B42" s="7"/>
      <c r="C42" s="6" t="s">
        <v>17</v>
      </c>
      <c r="D42" s="6" t="s">
        <v>16</v>
      </c>
      <c r="E42" s="6" t="s">
        <v>15</v>
      </c>
      <c r="F42" s="6" t="s">
        <v>14</v>
      </c>
      <c r="G42" s="6" t="s">
        <v>13</v>
      </c>
      <c r="H42" s="2"/>
      <c r="I42" s="5"/>
    </row>
    <row r="43" spans="1:9" x14ac:dyDescent="0.35">
      <c r="B43" s="8" t="s">
        <v>12</v>
      </c>
      <c r="C43" s="3"/>
      <c r="D43" s="3"/>
      <c r="E43" s="3"/>
      <c r="F43" s="3"/>
      <c r="G43" s="3"/>
      <c r="H43" s="2"/>
      <c r="I43" s="1">
        <f>IF(C43="x","7.5")+IF(D43="x","6")+IF(E43="x", "4.5")+IF(F43="x", "3")+IF(G43="x", "1.5")</f>
        <v>0</v>
      </c>
    </row>
    <row r="44" spans="1:9" x14ac:dyDescent="0.35">
      <c r="B44" s="7"/>
      <c r="C44" s="6" t="s">
        <v>11</v>
      </c>
      <c r="D44" s="6" t="s">
        <v>10</v>
      </c>
      <c r="E44" s="6" t="s">
        <v>9</v>
      </c>
      <c r="F44" s="6" t="s">
        <v>8</v>
      </c>
      <c r="G44" s="6" t="s">
        <v>7</v>
      </c>
      <c r="H44" s="2"/>
      <c r="I44" s="5"/>
    </row>
    <row r="45" spans="1:9" x14ac:dyDescent="0.35">
      <c r="B45" s="4" t="s">
        <v>6</v>
      </c>
      <c r="C45" s="3"/>
      <c r="D45" s="3"/>
      <c r="E45" s="3"/>
      <c r="F45" s="3"/>
      <c r="G45" s="3"/>
      <c r="H45" s="2"/>
      <c r="I45" s="1">
        <f>IF(C45="x","5")+IF(D45="x","4")+IF(E45="x", "3")+IF(F45="x", "2")+IF(G45="x", "1")</f>
        <v>0</v>
      </c>
    </row>
    <row r="46" spans="1:9" x14ac:dyDescent="0.35">
      <c r="B46" s="7"/>
      <c r="C46" s="6" t="s">
        <v>5</v>
      </c>
      <c r="D46" s="6" t="s">
        <v>4</v>
      </c>
      <c r="E46" s="6" t="s">
        <v>3</v>
      </c>
      <c r="F46" s="6" t="s">
        <v>2</v>
      </c>
      <c r="G46" s="6" t="s">
        <v>1</v>
      </c>
      <c r="H46" s="2"/>
      <c r="I46" s="5"/>
    </row>
    <row r="47" spans="1:9" x14ac:dyDescent="0.35">
      <c r="B47" s="4" t="s">
        <v>0</v>
      </c>
      <c r="C47" s="3"/>
      <c r="D47" s="3"/>
      <c r="E47" s="3"/>
      <c r="F47" s="3"/>
      <c r="G47" s="3"/>
      <c r="H47" s="2"/>
      <c r="I47" s="1">
        <f>IF(C47="x","10")+IF(D47="x","8")+IF(E47="x", "6")+IF(F47="x", "4")+IF(G47="x", "2")</f>
        <v>0</v>
      </c>
    </row>
  </sheetData>
  <mergeCells count="13">
    <mergeCell ref="I2:I3"/>
    <mergeCell ref="A37:G37"/>
    <mergeCell ref="J2:J3"/>
    <mergeCell ref="A5:G5"/>
    <mergeCell ref="K7:N7"/>
    <mergeCell ref="K8:N12"/>
    <mergeCell ref="K13:N18"/>
    <mergeCell ref="A24:G24"/>
    <mergeCell ref="A1:C1"/>
    <mergeCell ref="D1:F1"/>
    <mergeCell ref="A2:C3"/>
    <mergeCell ref="D2:F3"/>
    <mergeCell ref="G2:G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Scoring</vt:lpstr>
      <vt:lpstr>Definitions</vt:lpstr>
      <vt:lpstr>Site Rubric Example</vt:lpstr>
    </vt:vector>
  </TitlesOfParts>
  <Company>City of Duluth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Brett Crecelius</dc:creator>
  <cp:lastModifiedBy>Brett Crecelius</cp:lastModifiedBy>
  <dcterms:created xsi:type="dcterms:W3CDTF">2024-02-29T18:27:24Z</dcterms:created>
  <dcterms:modified xsi:type="dcterms:W3CDTF">2024-03-22T13:32:58Z</dcterms:modified>
</cp:coreProperties>
</file>